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<sst xmlns="http://schemas.openxmlformats.org/spreadsheetml/2006/main" count="47" uniqueCount="47">
  <si>
    <t>Bilaspur</t>
  </si>
  <si>
    <t>Rajnandgaon</t>
  </si>
  <si>
    <t>Kawardha</t>
  </si>
  <si>
    <t>Dongargarh</t>
  </si>
  <si>
    <t>Bhatapara</t>
  </si>
  <si>
    <t>Champa</t>
  </si>
  <si>
    <t>Dhamtari</t>
  </si>
  <si>
    <t>Jagdalpur</t>
  </si>
  <si>
    <t>Raigarh</t>
  </si>
  <si>
    <t>Mahasamund</t>
  </si>
  <si>
    <t>Ambikapur</t>
  </si>
  <si>
    <t>Chirmiri</t>
  </si>
  <si>
    <t>Kanker</t>
  </si>
  <si>
    <t>Korba</t>
  </si>
  <si>
    <t>Manendragarh</t>
  </si>
  <si>
    <t>Mungeli</t>
  </si>
  <si>
    <t>Total</t>
  </si>
  <si>
    <t>Name of Town</t>
  </si>
  <si>
    <t>New Connection Pending
from Previous Period</t>
  </si>
  <si>
    <t>New Connections
applied in current period</t>
  </si>
  <si>
    <t>Total New Connections
Pending for release</t>
  </si>
  <si>
    <t>Total New Connections
released in a period</t>
  </si>
  <si>
    <t>Total New Connections
Cancelled  in a period</t>
  </si>
  <si>
    <t>Connections yet to 
be released</t>
  </si>
  <si>
    <t>Connections released 
within SERC time limit</t>
  </si>
  <si>
    <t>Connections released
beyond SERC time limit</t>
  </si>
  <si>
    <t>% Connections released 
within SERC time limit</t>
  </si>
  <si>
    <t>% Connections released 
within SERC time limit in Previous Month</t>
  </si>
  <si>
    <t>Dali Rajhara</t>
  </si>
  <si>
    <t>Durg</t>
  </si>
  <si>
    <t>Naila Janjgir</t>
  </si>
  <si>
    <t>Raipur</t>
  </si>
  <si>
    <t>Frequency:</t>
  </si>
  <si>
    <t>Name of State:</t>
  </si>
  <si>
    <t>Chhattisgarh</t>
  </si>
  <si>
    <t>Format:</t>
  </si>
  <si>
    <t>Name of Discom:</t>
  </si>
  <si>
    <t xml:space="preserve">CSPDCL </t>
  </si>
  <si>
    <t>D2</t>
  </si>
  <si>
    <t>01.08.2015</t>
  </si>
  <si>
    <t>Level of Monitoring : PFC/MoP</t>
  </si>
  <si>
    <t>Consumers New Service Connections  Status</t>
  </si>
  <si>
    <t>RAPDRP REPORT FORMAT - D2</t>
  </si>
  <si>
    <t>To:  31.08.2015</t>
  </si>
  <si>
    <t>Monthly</t>
  </si>
  <si>
    <t>S.No.</t>
  </si>
  <si>
    <t>Period from: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</si>
</sst>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9]d\-mmm\-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32" borderId="0">
      <alignment/>
      <protection/>
    </xf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4" fontId="2" fillId="34" borderId="9" applyNumberFormat="0" applyProtection="0">
      <alignment horizontal="left" vertical="center" indent="1"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9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1" xfId="59" applyNumberFormat="1" applyFont="1" applyFill="1" applyBorder="1" applyAlignment="1" quotePrefix="1">
      <alignment horizontal="center" vertical="center"/>
    </xf>
    <xf numFmtId="0" fontId="5" fillId="0" borderId="11" xfId="59" applyNumberFormat="1" applyFont="1" applyFill="1" applyBorder="1" quotePrefix="1">
      <alignment horizontal="left" vertical="center" inden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" fillId="0" borderId="11" xfId="59" applyNumberFormat="1" applyFont="1" applyFill="1" applyBorder="1">
      <alignment horizontal="left" vertical="center" inden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0" fontId="4" fillId="35" borderId="11" xfId="59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1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0</xdr:rowOff>
    </xdr:from>
    <xdr:to>
      <xdr:col>2</xdr:col>
      <xdr:colOff>66675</xdr:colOff>
      <xdr:row>6</xdr:row>
      <xdr:rowOff>47625</xdr:rowOff>
    </xdr:to>
    <xdr:pic macro="[1]!DesignIconClicked">
      <xdr:nvPicPr>
        <xdr:cNvPr id="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0</xdr:rowOff>
    </xdr:from>
    <xdr:to>
      <xdr:col>2</xdr:col>
      <xdr:colOff>66675</xdr:colOff>
      <xdr:row>6</xdr:row>
      <xdr:rowOff>47625</xdr:rowOff>
    </xdr:to>
    <xdr:pic macro="[1]!DesignIconClicked">
      <xdr:nvPicPr>
        <xdr:cNvPr id="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66675</xdr:colOff>
      <xdr:row>6</xdr:row>
      <xdr:rowOff>47625</xdr:rowOff>
    </xdr:to>
    <xdr:pic macro="[1]!DesignIconClicked">
      <xdr:nvPicPr>
        <xdr:cNvPr id="5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6</xdr:row>
      <xdr:rowOff>0</xdr:rowOff>
    </xdr:from>
    <xdr:to>
      <xdr:col>3</xdr:col>
      <xdr:colOff>66675</xdr:colOff>
      <xdr:row>6</xdr:row>
      <xdr:rowOff>47625</xdr:rowOff>
    </xdr:to>
    <xdr:pic macro="[1]!DesignIconClicked">
      <xdr:nvPicPr>
        <xdr:cNvPr id="6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7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8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9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10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11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12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0</xdr:rowOff>
    </xdr:from>
    <xdr:to>
      <xdr:col>2</xdr:col>
      <xdr:colOff>66675</xdr:colOff>
      <xdr:row>6</xdr:row>
      <xdr:rowOff>47625</xdr:rowOff>
    </xdr:to>
    <xdr:pic macro="[1]!DesignIconClicked">
      <xdr:nvPicPr>
        <xdr:cNvPr id="1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0</xdr:rowOff>
    </xdr:from>
    <xdr:to>
      <xdr:col>2</xdr:col>
      <xdr:colOff>66675</xdr:colOff>
      <xdr:row>6</xdr:row>
      <xdr:rowOff>47625</xdr:rowOff>
    </xdr:to>
    <xdr:pic macro="[1]!DesignIconClicked">
      <xdr:nvPicPr>
        <xdr:cNvPr id="1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6</xdr:row>
      <xdr:rowOff>0</xdr:rowOff>
    </xdr:from>
    <xdr:to>
      <xdr:col>3</xdr:col>
      <xdr:colOff>76200</xdr:colOff>
      <xdr:row>6</xdr:row>
      <xdr:rowOff>47625</xdr:rowOff>
    </xdr:to>
    <xdr:pic macro="[1]!DesignIconClicked">
      <xdr:nvPicPr>
        <xdr:cNvPr id="15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6</xdr:row>
      <xdr:rowOff>0</xdr:rowOff>
    </xdr:from>
    <xdr:to>
      <xdr:col>3</xdr:col>
      <xdr:colOff>76200</xdr:colOff>
      <xdr:row>6</xdr:row>
      <xdr:rowOff>47625</xdr:rowOff>
    </xdr:to>
    <xdr:pic macro="[1]!DesignIconClicked">
      <xdr:nvPicPr>
        <xdr:cNvPr id="16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17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18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19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0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5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6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7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8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29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30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31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32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33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34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0</xdr:rowOff>
    </xdr:from>
    <xdr:to>
      <xdr:col>2</xdr:col>
      <xdr:colOff>66675</xdr:colOff>
      <xdr:row>6</xdr:row>
      <xdr:rowOff>47625</xdr:rowOff>
    </xdr:to>
    <xdr:pic macro="[1]!DesignIconClicked">
      <xdr:nvPicPr>
        <xdr:cNvPr id="3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0</xdr:rowOff>
    </xdr:from>
    <xdr:to>
      <xdr:col>2</xdr:col>
      <xdr:colOff>66675</xdr:colOff>
      <xdr:row>6</xdr:row>
      <xdr:rowOff>47625</xdr:rowOff>
    </xdr:to>
    <xdr:pic macro="[1]!DesignIconClicked">
      <xdr:nvPicPr>
        <xdr:cNvPr id="3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66675</xdr:colOff>
      <xdr:row>6</xdr:row>
      <xdr:rowOff>47625</xdr:rowOff>
    </xdr:to>
    <xdr:pic macro="[1]!DesignIconClicked">
      <xdr:nvPicPr>
        <xdr:cNvPr id="37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6</xdr:row>
      <xdr:rowOff>0</xdr:rowOff>
    </xdr:from>
    <xdr:to>
      <xdr:col>3</xdr:col>
      <xdr:colOff>66675</xdr:colOff>
      <xdr:row>6</xdr:row>
      <xdr:rowOff>47625</xdr:rowOff>
    </xdr:to>
    <xdr:pic macro="[1]!DesignIconClicked">
      <xdr:nvPicPr>
        <xdr:cNvPr id="38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39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40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4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4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4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 macro="[1]!DesignIconClicked">
      <xdr:nvPicPr>
        <xdr:cNvPr id="4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0</xdr:rowOff>
    </xdr:from>
    <xdr:to>
      <xdr:col>2</xdr:col>
      <xdr:colOff>66675</xdr:colOff>
      <xdr:row>6</xdr:row>
      <xdr:rowOff>47625</xdr:rowOff>
    </xdr:to>
    <xdr:pic macro="[1]!DesignIconClicked">
      <xdr:nvPicPr>
        <xdr:cNvPr id="4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0</xdr:rowOff>
    </xdr:from>
    <xdr:to>
      <xdr:col>2</xdr:col>
      <xdr:colOff>66675</xdr:colOff>
      <xdr:row>6</xdr:row>
      <xdr:rowOff>47625</xdr:rowOff>
    </xdr:to>
    <xdr:pic macro="[1]!DesignIconClicked">
      <xdr:nvPicPr>
        <xdr:cNvPr id="4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6</xdr:row>
      <xdr:rowOff>0</xdr:rowOff>
    </xdr:from>
    <xdr:to>
      <xdr:col>3</xdr:col>
      <xdr:colOff>76200</xdr:colOff>
      <xdr:row>6</xdr:row>
      <xdr:rowOff>47625</xdr:rowOff>
    </xdr:to>
    <xdr:pic macro="[1]!DesignIconClicked">
      <xdr:nvPicPr>
        <xdr:cNvPr id="4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6</xdr:row>
      <xdr:rowOff>0</xdr:rowOff>
    </xdr:from>
    <xdr:to>
      <xdr:col>3</xdr:col>
      <xdr:colOff>76200</xdr:colOff>
      <xdr:row>6</xdr:row>
      <xdr:rowOff>47625</xdr:rowOff>
    </xdr:to>
    <xdr:pic macro="[1]!DesignIconClicked">
      <xdr:nvPicPr>
        <xdr:cNvPr id="4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9525</xdr:rowOff>
    </xdr:from>
    <xdr:to>
      <xdr:col>2</xdr:col>
      <xdr:colOff>47625</xdr:colOff>
      <xdr:row>6</xdr:row>
      <xdr:rowOff>57150</xdr:rowOff>
    </xdr:to>
    <xdr:pic macro="[1]!DesignIconClicked">
      <xdr:nvPicPr>
        <xdr:cNvPr id="49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90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85725</xdr:rowOff>
    </xdr:from>
    <xdr:to>
      <xdr:col>2</xdr:col>
      <xdr:colOff>47625</xdr:colOff>
      <xdr:row>6</xdr:row>
      <xdr:rowOff>133350</xdr:rowOff>
    </xdr:to>
    <xdr:pic macro="[1]!DesignIconClicked">
      <xdr:nvPicPr>
        <xdr:cNvPr id="50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9525</xdr:rowOff>
    </xdr:from>
    <xdr:to>
      <xdr:col>2</xdr:col>
      <xdr:colOff>66675</xdr:colOff>
      <xdr:row>6</xdr:row>
      <xdr:rowOff>57150</xdr:rowOff>
    </xdr:to>
    <xdr:pic macro="[1]!DesignIconClicked">
      <xdr:nvPicPr>
        <xdr:cNvPr id="5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90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85725</xdr:rowOff>
    </xdr:from>
    <xdr:to>
      <xdr:col>2</xdr:col>
      <xdr:colOff>66675</xdr:colOff>
      <xdr:row>6</xdr:row>
      <xdr:rowOff>133350</xdr:rowOff>
    </xdr:to>
    <xdr:pic macro="[1]!DesignIconClicked">
      <xdr:nvPicPr>
        <xdr:cNvPr id="5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9525</xdr:rowOff>
    </xdr:from>
    <xdr:to>
      <xdr:col>3</xdr:col>
      <xdr:colOff>66675</xdr:colOff>
      <xdr:row>6</xdr:row>
      <xdr:rowOff>57150</xdr:rowOff>
    </xdr:to>
    <xdr:pic macro="[1]!DesignIconClicked">
      <xdr:nvPicPr>
        <xdr:cNvPr id="53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90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6</xdr:row>
      <xdr:rowOff>85725</xdr:rowOff>
    </xdr:from>
    <xdr:to>
      <xdr:col>3</xdr:col>
      <xdr:colOff>66675</xdr:colOff>
      <xdr:row>6</xdr:row>
      <xdr:rowOff>133350</xdr:rowOff>
    </xdr:to>
    <xdr:pic macro="[1]!DesignIconClicked">
      <xdr:nvPicPr>
        <xdr:cNvPr id="54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9525</xdr:rowOff>
    </xdr:from>
    <xdr:to>
      <xdr:col>2</xdr:col>
      <xdr:colOff>47625</xdr:colOff>
      <xdr:row>6</xdr:row>
      <xdr:rowOff>57150</xdr:rowOff>
    </xdr:to>
    <xdr:pic macro="[1]!DesignIconClicked">
      <xdr:nvPicPr>
        <xdr:cNvPr id="55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90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85725</xdr:rowOff>
    </xdr:from>
    <xdr:to>
      <xdr:col>2</xdr:col>
      <xdr:colOff>47625</xdr:colOff>
      <xdr:row>6</xdr:row>
      <xdr:rowOff>133350</xdr:rowOff>
    </xdr:to>
    <xdr:pic macro="[1]!DesignIconClicked">
      <xdr:nvPicPr>
        <xdr:cNvPr id="56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9525</xdr:rowOff>
    </xdr:from>
    <xdr:to>
      <xdr:col>2</xdr:col>
      <xdr:colOff>47625</xdr:colOff>
      <xdr:row>6</xdr:row>
      <xdr:rowOff>57150</xdr:rowOff>
    </xdr:to>
    <xdr:pic macro="[1]!DesignIconClicked">
      <xdr:nvPicPr>
        <xdr:cNvPr id="57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90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85725</xdr:rowOff>
    </xdr:from>
    <xdr:to>
      <xdr:col>2</xdr:col>
      <xdr:colOff>47625</xdr:colOff>
      <xdr:row>6</xdr:row>
      <xdr:rowOff>133350</xdr:rowOff>
    </xdr:to>
    <xdr:pic macro="[1]!DesignIconClicked">
      <xdr:nvPicPr>
        <xdr:cNvPr id="58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47625</xdr:colOff>
      <xdr:row>6</xdr:row>
      <xdr:rowOff>57150</xdr:rowOff>
    </xdr:to>
    <xdr:pic macro="[1]!DesignIconClicked">
      <xdr:nvPicPr>
        <xdr:cNvPr id="59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90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6</xdr:row>
      <xdr:rowOff>85725</xdr:rowOff>
    </xdr:from>
    <xdr:to>
      <xdr:col>2</xdr:col>
      <xdr:colOff>47625</xdr:colOff>
      <xdr:row>6</xdr:row>
      <xdr:rowOff>133350</xdr:rowOff>
    </xdr:to>
    <xdr:pic macro="[1]!DesignIconClicked">
      <xdr:nvPicPr>
        <xdr:cNvPr id="60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9525</xdr:rowOff>
    </xdr:from>
    <xdr:to>
      <xdr:col>2</xdr:col>
      <xdr:colOff>66675</xdr:colOff>
      <xdr:row>6</xdr:row>
      <xdr:rowOff>57150</xdr:rowOff>
    </xdr:to>
    <xdr:pic macro="[1]!DesignIconClicked">
      <xdr:nvPicPr>
        <xdr:cNvPr id="6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90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6</xdr:row>
      <xdr:rowOff>85725</xdr:rowOff>
    </xdr:from>
    <xdr:to>
      <xdr:col>2</xdr:col>
      <xdr:colOff>66675</xdr:colOff>
      <xdr:row>6</xdr:row>
      <xdr:rowOff>133350</xdr:rowOff>
    </xdr:to>
    <xdr:pic macro="[1]!DesignIconClicked">
      <xdr:nvPicPr>
        <xdr:cNvPr id="6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6</xdr:row>
      <xdr:rowOff>9525</xdr:rowOff>
    </xdr:from>
    <xdr:to>
      <xdr:col>3</xdr:col>
      <xdr:colOff>76200</xdr:colOff>
      <xdr:row>6</xdr:row>
      <xdr:rowOff>57150</xdr:rowOff>
    </xdr:to>
    <xdr:pic macro="[1]!DesignIconClicked">
      <xdr:nvPicPr>
        <xdr:cNvPr id="63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190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6</xdr:row>
      <xdr:rowOff>85725</xdr:rowOff>
    </xdr:from>
    <xdr:to>
      <xdr:col>3</xdr:col>
      <xdr:colOff>76200</xdr:colOff>
      <xdr:row>6</xdr:row>
      <xdr:rowOff>133350</xdr:rowOff>
    </xdr:to>
    <xdr:pic macro="[1]!DesignIconClicked">
      <xdr:nvPicPr>
        <xdr:cNvPr id="64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 macro="[1]!DesignIconClicked">
      <xdr:nvPicPr>
        <xdr:cNvPr id="6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80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 macro="[1]!DesignIconClicked">
      <xdr:nvPicPr>
        <xdr:cNvPr id="6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99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17</xdr:row>
      <xdr:rowOff>0</xdr:rowOff>
    </xdr:from>
    <xdr:to>
      <xdr:col>1</xdr:col>
      <xdr:colOff>209550</xdr:colOff>
      <xdr:row>17</xdr:row>
      <xdr:rowOff>123825</xdr:rowOff>
    </xdr:to>
    <xdr:pic macro="[1]!DesignIconClicked">
      <xdr:nvPicPr>
        <xdr:cNvPr id="67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451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 macro="[1]!DesignIconClicked">
      <xdr:nvPicPr>
        <xdr:cNvPr id="68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70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 macro="[1]!DesignIconClicked">
      <xdr:nvPicPr>
        <xdr:cNvPr id="69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89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 macro="[1]!DesignIconClicked">
      <xdr:nvPicPr>
        <xdr:cNvPr id="70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508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 macro="[1]!DesignIconClicked">
      <xdr:nvPicPr>
        <xdr:cNvPr id="7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0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</xdr:col>
      <xdr:colOff>209550</xdr:colOff>
      <xdr:row>10</xdr:row>
      <xdr:rowOff>123825</xdr:rowOff>
    </xdr:to>
    <xdr:pic macro="[1]!DesignIconClicked">
      <xdr:nvPicPr>
        <xdr:cNvPr id="7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318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 macro="[1]!DesignIconClicked">
      <xdr:nvPicPr>
        <xdr:cNvPr id="7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0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 macro="[1]!DesignIconClicked">
      <xdr:nvPicPr>
        <xdr:cNvPr id="7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0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12</xdr:row>
      <xdr:rowOff>0</xdr:rowOff>
    </xdr:from>
    <xdr:to>
      <xdr:col>1</xdr:col>
      <xdr:colOff>209550</xdr:colOff>
      <xdr:row>12</xdr:row>
      <xdr:rowOff>123825</xdr:rowOff>
    </xdr:to>
    <xdr:pic macro="[1]!DesignIconClicked">
      <xdr:nvPicPr>
        <xdr:cNvPr id="7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356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 macro="[1]!DesignIconClicked">
      <xdr:nvPicPr>
        <xdr:cNvPr id="76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51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 macro="[1]!DesignIconClicked">
      <xdr:nvPicPr>
        <xdr:cNvPr id="77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3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 macro="[1]!DesignIconClicked">
      <xdr:nvPicPr>
        <xdr:cNvPr id="78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1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 macro="[1]!DesignIconClicked">
      <xdr:nvPicPr>
        <xdr:cNvPr id="79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394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9525</xdr:rowOff>
    </xdr:from>
    <xdr:to>
      <xdr:col>1</xdr:col>
      <xdr:colOff>171450</xdr:colOff>
      <xdr:row>13</xdr:row>
      <xdr:rowOff>133350</xdr:rowOff>
    </xdr:to>
    <xdr:pic macro="[1]!DesignIconClicked">
      <xdr:nvPicPr>
        <xdr:cNvPr id="80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376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 macro="[1]!DesignIconClicked">
      <xdr:nvPicPr>
        <xdr:cNvPr id="81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356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 macro="[1]!DesignIconClicked">
      <xdr:nvPicPr>
        <xdr:cNvPr id="82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337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 macro="[1]!DesignIconClicked">
      <xdr:nvPicPr>
        <xdr:cNvPr id="83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318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 macro="[1]!DesignIconClicked">
      <xdr:nvPicPr>
        <xdr:cNvPr id="84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99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 macro="[1]!DesignIconClicked">
      <xdr:nvPicPr>
        <xdr:cNvPr id="8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0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1">
      <selection activeCell="A1" sqref="A1:IV16384"/>
    </sheetView>
  </sheetViews>
  <sheetFormatPr defaultColWidth="15.00390625" defaultRowHeight="15"/>
  <cols>
    <col min="1" max="1" width="15.00390625" style="5" customWidth="1"/>
    <col min="2" max="2" width="19.421875" style="5" customWidth="1"/>
    <col min="3" max="16384" width="15.00390625" style="5" customWidth="1"/>
  </cols>
  <sheetData>
    <row r="1" spans="1:21" s="3" customFormat="1" ht="15.7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5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</row>
    <row r="3" spans="2:10" ht="15.75">
      <c r="B3" s="6" t="s">
        <v>33</v>
      </c>
      <c r="C3" s="6" t="s">
        <v>34</v>
      </c>
      <c r="D3" s="6"/>
      <c r="E3" s="17"/>
      <c r="I3" s="6" t="s">
        <v>40</v>
      </c>
      <c r="J3" s="6"/>
    </row>
    <row r="4" spans="2:10" ht="15.75">
      <c r="B4" s="6" t="s">
        <v>36</v>
      </c>
      <c r="C4" s="6" t="s">
        <v>37</v>
      </c>
      <c r="D4" s="6"/>
      <c r="E4" s="17"/>
      <c r="I4" s="6" t="s">
        <v>32</v>
      </c>
      <c r="J4" s="6" t="s">
        <v>44</v>
      </c>
    </row>
    <row r="5" spans="2:10" ht="15.75">
      <c r="B5" s="6" t="s">
        <v>46</v>
      </c>
      <c r="C5" s="6" t="s">
        <v>39</v>
      </c>
      <c r="D5" s="6" t="s">
        <v>43</v>
      </c>
      <c r="E5" s="1"/>
      <c r="I5" s="6" t="s">
        <v>35</v>
      </c>
      <c r="J5" s="6" t="s">
        <v>38</v>
      </c>
    </row>
    <row r="7" spans="1:12" ht="112.5" customHeight="1">
      <c r="A7" s="18" t="s">
        <v>45</v>
      </c>
      <c r="B7" s="18" t="s">
        <v>17</v>
      </c>
      <c r="C7" s="18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</row>
    <row r="8" spans="1:12" ht="15">
      <c r="A8" s="7">
        <v>1</v>
      </c>
      <c r="B8" s="8" t="s">
        <v>10</v>
      </c>
      <c r="C8" s="9">
        <v>57</v>
      </c>
      <c r="D8" s="10">
        <v>177</v>
      </c>
      <c r="E8" s="10">
        <v>234</v>
      </c>
      <c r="F8" s="10">
        <v>116</v>
      </c>
      <c r="G8" s="10">
        <v>5</v>
      </c>
      <c r="H8" s="10">
        <v>113</v>
      </c>
      <c r="I8" s="10">
        <v>113</v>
      </c>
      <c r="J8" s="10">
        <v>3</v>
      </c>
      <c r="K8" s="11">
        <v>97.4137931034483</v>
      </c>
      <c r="L8" s="11">
        <f>0.962365591397849*100</f>
        <v>96.2365591397849</v>
      </c>
    </row>
    <row r="9" spans="1:12" ht="15">
      <c r="A9" s="7">
        <v>2</v>
      </c>
      <c r="B9" s="8" t="s">
        <v>4</v>
      </c>
      <c r="C9" s="9">
        <v>89</v>
      </c>
      <c r="D9" s="10">
        <v>49</v>
      </c>
      <c r="E9" s="10">
        <v>138</v>
      </c>
      <c r="F9" s="10">
        <v>53</v>
      </c>
      <c r="G9" s="10">
        <v>15</v>
      </c>
      <c r="H9" s="10">
        <v>70</v>
      </c>
      <c r="I9" s="10">
        <v>38</v>
      </c>
      <c r="J9" s="10">
        <v>15</v>
      </c>
      <c r="K9" s="11">
        <v>71.6981132075472</v>
      </c>
      <c r="L9" s="11">
        <f>100*0.396694214876033</f>
        <v>39.6694214876033</v>
      </c>
    </row>
    <row r="10" spans="1:12" ht="15">
      <c r="A10" s="7">
        <v>3</v>
      </c>
      <c r="B10" s="8" t="s">
        <v>0</v>
      </c>
      <c r="C10" s="9">
        <v>617</v>
      </c>
      <c r="D10" s="10">
        <v>494</v>
      </c>
      <c r="E10" s="10">
        <v>1111</v>
      </c>
      <c r="F10" s="10">
        <v>512</v>
      </c>
      <c r="G10" s="10">
        <v>8</v>
      </c>
      <c r="H10" s="10">
        <v>591</v>
      </c>
      <c r="I10" s="10">
        <v>332</v>
      </c>
      <c r="J10" s="10">
        <v>180</v>
      </c>
      <c r="K10" s="11">
        <v>64.84375</v>
      </c>
      <c r="L10" s="11">
        <f>100*0.71484375</f>
        <v>71.484375</v>
      </c>
    </row>
    <row r="11" spans="1:12" ht="15">
      <c r="A11" s="7">
        <v>4</v>
      </c>
      <c r="B11" s="8" t="s">
        <v>5</v>
      </c>
      <c r="C11" s="9">
        <v>60</v>
      </c>
      <c r="D11" s="10">
        <v>46</v>
      </c>
      <c r="E11" s="10">
        <v>106</v>
      </c>
      <c r="F11" s="10">
        <v>37</v>
      </c>
      <c r="G11" s="10">
        <v>1</v>
      </c>
      <c r="H11" s="10">
        <v>68</v>
      </c>
      <c r="I11" s="10">
        <v>33</v>
      </c>
      <c r="J11" s="10">
        <v>4</v>
      </c>
      <c r="K11" s="11">
        <v>89.1891891891892</v>
      </c>
      <c r="L11" s="11">
        <f>100*0.716216216216216</f>
        <v>71.6216216216216</v>
      </c>
    </row>
    <row r="12" spans="1:12" ht="15">
      <c r="A12" s="7">
        <v>5</v>
      </c>
      <c r="B12" s="8" t="s">
        <v>11</v>
      </c>
      <c r="C12" s="9">
        <v>6</v>
      </c>
      <c r="D12" s="10">
        <v>9</v>
      </c>
      <c r="E12" s="10">
        <v>15</v>
      </c>
      <c r="F12" s="10">
        <v>12</v>
      </c>
      <c r="G12" s="10">
        <v>2</v>
      </c>
      <c r="H12" s="10">
        <v>1</v>
      </c>
      <c r="I12" s="10">
        <v>12</v>
      </c>
      <c r="J12" s="10">
        <v>0</v>
      </c>
      <c r="K12" s="11">
        <v>100</v>
      </c>
      <c r="L12" s="11">
        <f>100*1</f>
        <v>100</v>
      </c>
    </row>
    <row r="13" spans="1:12" ht="15">
      <c r="A13" s="7">
        <v>6</v>
      </c>
      <c r="B13" s="8" t="s">
        <v>28</v>
      </c>
      <c r="C13" s="9">
        <v>5</v>
      </c>
      <c r="D13" s="10">
        <v>36</v>
      </c>
      <c r="E13" s="10">
        <v>41</v>
      </c>
      <c r="F13" s="10">
        <v>37</v>
      </c>
      <c r="G13" s="10">
        <v>1</v>
      </c>
      <c r="H13" s="10">
        <v>3</v>
      </c>
      <c r="I13" s="10">
        <v>37</v>
      </c>
      <c r="J13" s="10">
        <v>0</v>
      </c>
      <c r="K13" s="11">
        <v>100</v>
      </c>
      <c r="L13" s="11">
        <f>100*1</f>
        <v>100</v>
      </c>
    </row>
    <row r="14" spans="1:12" ht="15">
      <c r="A14" s="7">
        <v>7</v>
      </c>
      <c r="B14" s="8" t="s">
        <v>6</v>
      </c>
      <c r="C14" s="9">
        <v>148</v>
      </c>
      <c r="D14" s="10">
        <v>75</v>
      </c>
      <c r="E14" s="10">
        <v>223</v>
      </c>
      <c r="F14" s="10">
        <v>31</v>
      </c>
      <c r="G14" s="10">
        <v>12</v>
      </c>
      <c r="H14" s="10">
        <v>180</v>
      </c>
      <c r="I14" s="10">
        <v>13</v>
      </c>
      <c r="J14" s="10">
        <v>18</v>
      </c>
      <c r="K14" s="11">
        <v>41.9354838709677</v>
      </c>
      <c r="L14" s="11">
        <f>100*0.721311475409836</f>
        <v>72.13114754098359</v>
      </c>
    </row>
    <row r="15" spans="1:12" ht="15">
      <c r="A15" s="7">
        <v>8</v>
      </c>
      <c r="B15" s="8" t="s">
        <v>3</v>
      </c>
      <c r="C15" s="9">
        <v>34</v>
      </c>
      <c r="D15" s="10">
        <v>38</v>
      </c>
      <c r="E15" s="10">
        <v>72</v>
      </c>
      <c r="F15" s="10">
        <v>29</v>
      </c>
      <c r="G15" s="10">
        <v>0</v>
      </c>
      <c r="H15" s="10">
        <v>43</v>
      </c>
      <c r="I15" s="10">
        <v>28</v>
      </c>
      <c r="J15" s="10">
        <v>1</v>
      </c>
      <c r="K15" s="11">
        <v>96.551724137931</v>
      </c>
      <c r="L15" s="11">
        <f>100*0.916666666666667</f>
        <v>91.6666666666667</v>
      </c>
    </row>
    <row r="16" spans="1:12" ht="15">
      <c r="A16" s="7">
        <v>9</v>
      </c>
      <c r="B16" s="8" t="s">
        <v>29</v>
      </c>
      <c r="C16" s="9">
        <v>680</v>
      </c>
      <c r="D16" s="10">
        <v>949</v>
      </c>
      <c r="E16" s="10">
        <v>1629</v>
      </c>
      <c r="F16" s="10">
        <v>721</v>
      </c>
      <c r="G16" s="10">
        <v>26</v>
      </c>
      <c r="H16" s="10">
        <v>882</v>
      </c>
      <c r="I16" s="10">
        <v>595</v>
      </c>
      <c r="J16" s="10">
        <v>126</v>
      </c>
      <c r="K16" s="11">
        <v>82.5242718446602</v>
      </c>
      <c r="L16" s="11">
        <f>100*0.952674897119342</f>
        <v>95.26748971193419</v>
      </c>
    </row>
    <row r="17" spans="1:12" ht="15">
      <c r="A17" s="7">
        <v>10</v>
      </c>
      <c r="B17" s="8" t="s">
        <v>7</v>
      </c>
      <c r="C17" s="9">
        <v>122</v>
      </c>
      <c r="D17" s="10">
        <v>143</v>
      </c>
      <c r="E17" s="10">
        <v>265</v>
      </c>
      <c r="F17" s="10">
        <v>95</v>
      </c>
      <c r="G17" s="10">
        <v>18</v>
      </c>
      <c r="H17" s="10">
        <v>152</v>
      </c>
      <c r="I17" s="10">
        <v>77</v>
      </c>
      <c r="J17" s="10">
        <v>18</v>
      </c>
      <c r="K17" s="11">
        <v>81.0526315789474</v>
      </c>
      <c r="L17" s="11">
        <f>100*0.985074626865672</f>
        <v>98.50746268656721</v>
      </c>
    </row>
    <row r="18" spans="1:12" ht="15">
      <c r="A18" s="7">
        <v>11</v>
      </c>
      <c r="B18" s="8" t="s">
        <v>12</v>
      </c>
      <c r="C18" s="9">
        <v>111</v>
      </c>
      <c r="D18" s="10">
        <v>25</v>
      </c>
      <c r="E18" s="10">
        <v>136</v>
      </c>
      <c r="F18" s="10">
        <v>24</v>
      </c>
      <c r="G18" s="10">
        <v>6</v>
      </c>
      <c r="H18" s="10">
        <v>106</v>
      </c>
      <c r="I18" s="10">
        <v>2</v>
      </c>
      <c r="J18" s="10">
        <v>22</v>
      </c>
      <c r="K18" s="11">
        <v>8.33333333333333</v>
      </c>
      <c r="L18" s="11">
        <f>100*0.388888888888889</f>
        <v>38.8888888888889</v>
      </c>
    </row>
    <row r="19" spans="1:12" ht="15">
      <c r="A19" s="7">
        <v>12</v>
      </c>
      <c r="B19" s="8" t="s">
        <v>2</v>
      </c>
      <c r="C19" s="9">
        <v>132</v>
      </c>
      <c r="D19" s="10">
        <v>67</v>
      </c>
      <c r="E19" s="10">
        <v>199</v>
      </c>
      <c r="F19" s="10">
        <v>69</v>
      </c>
      <c r="G19" s="10">
        <v>13</v>
      </c>
      <c r="H19" s="10">
        <v>117</v>
      </c>
      <c r="I19" s="10">
        <v>31</v>
      </c>
      <c r="J19" s="10">
        <v>38</v>
      </c>
      <c r="K19" s="11">
        <v>44.9275362318841</v>
      </c>
      <c r="L19" s="11">
        <f>100*0.260869565217391</f>
        <v>26.0869565217391</v>
      </c>
    </row>
    <row r="20" spans="1:12" ht="15">
      <c r="A20" s="7">
        <v>13</v>
      </c>
      <c r="B20" s="8" t="s">
        <v>13</v>
      </c>
      <c r="C20" s="9">
        <v>706</v>
      </c>
      <c r="D20" s="10">
        <v>352</v>
      </c>
      <c r="E20" s="10">
        <v>1058</v>
      </c>
      <c r="F20" s="10">
        <v>690</v>
      </c>
      <c r="G20" s="10">
        <v>141</v>
      </c>
      <c r="H20" s="10">
        <v>227</v>
      </c>
      <c r="I20" s="10">
        <v>514</v>
      </c>
      <c r="J20" s="10">
        <v>176</v>
      </c>
      <c r="K20" s="11">
        <v>74.4927536231884</v>
      </c>
      <c r="L20" s="11">
        <f>100*0.51602023608769</f>
        <v>51.602023608769</v>
      </c>
    </row>
    <row r="21" spans="1:12" ht="15">
      <c r="A21" s="7">
        <v>14</v>
      </c>
      <c r="B21" s="8" t="s">
        <v>9</v>
      </c>
      <c r="C21" s="9">
        <v>134</v>
      </c>
      <c r="D21" s="10">
        <v>31</v>
      </c>
      <c r="E21" s="10">
        <v>165</v>
      </c>
      <c r="F21" s="10">
        <v>33</v>
      </c>
      <c r="G21" s="10">
        <v>25</v>
      </c>
      <c r="H21" s="10">
        <v>107</v>
      </c>
      <c r="I21" s="10">
        <v>30</v>
      </c>
      <c r="J21" s="10">
        <v>3</v>
      </c>
      <c r="K21" s="11">
        <v>90.9090909090909</v>
      </c>
      <c r="L21" s="11">
        <f>100*0.882352941176471</f>
        <v>88.2352941176471</v>
      </c>
    </row>
    <row r="22" spans="1:12" ht="15">
      <c r="A22" s="7">
        <v>15</v>
      </c>
      <c r="B22" s="8" t="s">
        <v>14</v>
      </c>
      <c r="C22" s="9">
        <v>29</v>
      </c>
      <c r="D22" s="10">
        <v>27</v>
      </c>
      <c r="E22" s="10">
        <v>56</v>
      </c>
      <c r="F22" s="10">
        <v>0</v>
      </c>
      <c r="G22" s="10">
        <v>2</v>
      </c>
      <c r="H22" s="10">
        <v>54</v>
      </c>
      <c r="I22" s="10">
        <v>0</v>
      </c>
      <c r="J22" s="10">
        <v>0</v>
      </c>
      <c r="K22" s="11">
        <v>0</v>
      </c>
      <c r="L22" s="11">
        <f>100*0.125</f>
        <v>12.5</v>
      </c>
    </row>
    <row r="23" spans="1:12" ht="15">
      <c r="A23" s="7">
        <v>16</v>
      </c>
      <c r="B23" s="8" t="s">
        <v>15</v>
      </c>
      <c r="C23" s="9">
        <v>112</v>
      </c>
      <c r="D23" s="10">
        <v>36</v>
      </c>
      <c r="E23" s="10">
        <v>148</v>
      </c>
      <c r="F23" s="10">
        <v>10</v>
      </c>
      <c r="G23" s="10">
        <v>11</v>
      </c>
      <c r="H23" s="10">
        <v>127</v>
      </c>
      <c r="I23" s="10">
        <v>1</v>
      </c>
      <c r="J23" s="10">
        <v>9</v>
      </c>
      <c r="K23" s="11">
        <v>10</v>
      </c>
      <c r="L23" s="11">
        <f>100*0</f>
        <v>0</v>
      </c>
    </row>
    <row r="24" spans="1:12" ht="15">
      <c r="A24" s="7">
        <v>17</v>
      </c>
      <c r="B24" s="8" t="s">
        <v>30</v>
      </c>
      <c r="C24" s="9">
        <v>100</v>
      </c>
      <c r="D24" s="10">
        <v>82</v>
      </c>
      <c r="E24" s="10">
        <v>182</v>
      </c>
      <c r="F24" s="10">
        <v>80</v>
      </c>
      <c r="G24" s="10">
        <v>22</v>
      </c>
      <c r="H24" s="10">
        <v>80</v>
      </c>
      <c r="I24" s="10">
        <v>60</v>
      </c>
      <c r="J24" s="10">
        <v>20</v>
      </c>
      <c r="K24" s="11">
        <v>75</v>
      </c>
      <c r="L24" s="11">
        <f>100*0.833333333333333</f>
        <v>83.3333333333333</v>
      </c>
    </row>
    <row r="25" spans="1:12" ht="15">
      <c r="A25" s="7">
        <v>18</v>
      </c>
      <c r="B25" s="8" t="s">
        <v>8</v>
      </c>
      <c r="C25" s="9">
        <v>65</v>
      </c>
      <c r="D25" s="10">
        <v>168</v>
      </c>
      <c r="E25" s="10">
        <v>233</v>
      </c>
      <c r="F25" s="10">
        <v>161</v>
      </c>
      <c r="G25" s="10">
        <v>14</v>
      </c>
      <c r="H25" s="10">
        <v>58</v>
      </c>
      <c r="I25" s="10">
        <v>161</v>
      </c>
      <c r="J25" s="10">
        <v>0</v>
      </c>
      <c r="K25" s="11">
        <v>100</v>
      </c>
      <c r="L25" s="11">
        <f>100*0.983333333333333</f>
        <v>98.3333333333333</v>
      </c>
    </row>
    <row r="26" spans="1:12" ht="15">
      <c r="A26" s="7">
        <v>19</v>
      </c>
      <c r="B26" s="8" t="s">
        <v>31</v>
      </c>
      <c r="C26" s="9">
        <v>1400</v>
      </c>
      <c r="D26" s="10">
        <v>1625</v>
      </c>
      <c r="E26" s="10">
        <v>3025</v>
      </c>
      <c r="F26" s="10">
        <v>1437</v>
      </c>
      <c r="G26" s="10">
        <v>91</v>
      </c>
      <c r="H26" s="10">
        <v>1497</v>
      </c>
      <c r="I26" s="10">
        <v>1292</v>
      </c>
      <c r="J26" s="10">
        <v>145</v>
      </c>
      <c r="K26" s="11">
        <v>89.9095337508699</v>
      </c>
      <c r="L26" s="11">
        <f>100*0.883132530120482</f>
        <v>88.3132530120482</v>
      </c>
    </row>
    <row r="27" spans="1:12" ht="15">
      <c r="A27" s="7">
        <v>20</v>
      </c>
      <c r="B27" s="8" t="s">
        <v>1</v>
      </c>
      <c r="C27" s="9">
        <v>192</v>
      </c>
      <c r="D27" s="10">
        <v>72</v>
      </c>
      <c r="E27" s="10">
        <v>264</v>
      </c>
      <c r="F27" s="10">
        <v>135</v>
      </c>
      <c r="G27" s="10">
        <v>40</v>
      </c>
      <c r="H27" s="10">
        <v>89</v>
      </c>
      <c r="I27" s="10">
        <v>132</v>
      </c>
      <c r="J27" s="10">
        <v>3</v>
      </c>
      <c r="K27" s="11">
        <v>97.7777777777778</v>
      </c>
      <c r="L27" s="11">
        <f>100*0.906040268456376</f>
        <v>90.60402684563759</v>
      </c>
    </row>
    <row r="28" spans="1:12" s="17" customFormat="1" ht="15.75">
      <c r="A28" s="12"/>
      <c r="B28" s="13" t="s">
        <v>16</v>
      </c>
      <c r="C28" s="14">
        <f aca="true" t="shared" si="0" ref="C28:J28">SUM(C8:C27)</f>
        <v>4799</v>
      </c>
      <c r="D28" s="15">
        <f t="shared" si="0"/>
        <v>4501</v>
      </c>
      <c r="E28" s="15">
        <f t="shared" si="0"/>
        <v>9300</v>
      </c>
      <c r="F28" s="15">
        <f t="shared" si="0"/>
        <v>4282</v>
      </c>
      <c r="G28" s="15">
        <f t="shared" si="0"/>
        <v>453</v>
      </c>
      <c r="H28" s="15">
        <f t="shared" si="0"/>
        <v>4565</v>
      </c>
      <c r="I28" s="15">
        <f t="shared" si="0"/>
        <v>3501</v>
      </c>
      <c r="J28" s="15">
        <f t="shared" si="0"/>
        <v>781</v>
      </c>
      <c r="K28" s="16">
        <f>100*(I28/F28)</f>
        <v>81.76085941148996</v>
      </c>
      <c r="L28" s="16">
        <f>100*0.81468463190783</f>
        <v>81.468463190783</v>
      </c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2015-11-17T05:23:21Z</dcterms:modified>
  <cp:category/>
  <cp:version/>
  <cp:contentType/>
  <cp:contentStatus/>
</cp:coreProperties>
</file>